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2稿" sheetId="2" r:id="rId1"/>
    <sheet name="Sheet2" sheetId="3" r:id="rId2"/>
    <sheet name="Sheet3" sheetId="4" r:id="rId3"/>
  </sheets>
  <externalReferences>
    <externalReference r:id="rId4"/>
    <externalReference r:id="rId5"/>
  </externalReferences>
  <definedNames>
    <definedName name="_xlnm.Print_Titles" localSheetId="0">'2稿'!$1:$4</definedName>
  </definedNames>
  <calcPr calcId="144525"/>
</workbook>
</file>

<file path=xl/sharedStrings.xml><?xml version="1.0" encoding="utf-8"?>
<sst xmlns="http://schemas.openxmlformats.org/spreadsheetml/2006/main" count="113" uniqueCount="80">
  <si>
    <t xml:space="preserve">    附件3      牟定县2021年中央财政衔接资金和巩固拓展脱贫成果及乡村振兴项目安排表</t>
  </si>
  <si>
    <t>制表单位：牟定县扶贫开发领导小组                                                                         制表时间：2021年7月23 日</t>
  </si>
  <si>
    <t>序号</t>
  </si>
  <si>
    <t>项目主管单位</t>
  </si>
  <si>
    <t>项目建设单位</t>
  </si>
  <si>
    <t>项目建设地点</t>
  </si>
  <si>
    <t>项目类别</t>
  </si>
  <si>
    <t>项目名称</t>
  </si>
  <si>
    <t>项目主要建设内容</t>
  </si>
  <si>
    <t>项目投资安排      计划（万元）</t>
  </si>
  <si>
    <t>资金用于脱贫对象情况</t>
  </si>
  <si>
    <t>合计</t>
  </si>
  <si>
    <t>中央财政衔接资金</t>
  </si>
  <si>
    <t>行政村（个）</t>
  </si>
  <si>
    <t>其中脱贫村（个）</t>
  </si>
  <si>
    <t>受益  小组（个）</t>
  </si>
  <si>
    <t>受益农户数（户）</t>
  </si>
  <si>
    <t>受益  人口（人）</t>
  </si>
  <si>
    <t>其中脱贫户数（户）</t>
  </si>
  <si>
    <t>其中脱贫人口（人）</t>
  </si>
  <si>
    <t>一、产业项目（扶持壮大村集体经济项目）</t>
  </si>
  <si>
    <t>县扶贫办</t>
  </si>
  <si>
    <t>共和镇人民政府</t>
  </si>
  <si>
    <t>天台村委会</t>
  </si>
  <si>
    <t>产业发展</t>
  </si>
  <si>
    <t>共和镇2021年壮大天台村委会村级集体经济产业发展项目</t>
  </si>
  <si>
    <t>实施共和镇天台村委会壮大村级集体经济产业发展项目，主要建设内容为：在天台村委会楚雄嘉卉生物科技有限公司厂区内建设冷冻仓库1座各1100立方米（含制冷机、自动化控制设备、冷藏库等），项目概算总投资68万元，其中：投入中央财政衔接资金68万元。项目建成后，一是形成资产产权归属天台村委会所有。二是村委会将集体资产使用权出租给楚雄嘉卉生物科技有限公司，企业每年支付天台村委会租金3.5万元，5年后按照每5年为1个周期，每个周期租金增幅不少于2%。</t>
  </si>
  <si>
    <t>共和镇2021年天台片区芦笋等蔬菜种植产业基础设施建设项目</t>
  </si>
  <si>
    <t>实施天台片区芦笋等蔬菜种植产业基础设施建设项目，在天台片区发展芦笋等蔬菜种植产业，建设配套基础设施，主要建设内容为：新建机耕路5条1590米，C20砼浇筑水沟11332米，C20砼浇筑机耕路路肩3910米，埋设涵管24米。项目概算总投资392万元，其中：投入中央财政衔接资金392万元。项目建成后，一是形成基础设施资产产权归属项目所在地村委会所有。二是村委会将土地流转给大户用于芦笋等蔬菜种植，村委会按土地流转面积向大户收取一定比例的资产使用金。资产使用金作为村集体收益资金，用于增加村委会村集体收入。</t>
  </si>
  <si>
    <t>周山新甸村委会</t>
  </si>
  <si>
    <t>共和镇2021年新甸周山片区芦笋等蔬菜种植产业基础设施建设项目</t>
  </si>
  <si>
    <t>实施新甸周山村委会片区芦笋等蔬菜种植产业基础设施建设项目，在新甸周山片区发展芦笋等蔬菜种植产业，建设配套基础设施，主要建设内容为：新建机耕路6条1360米，C20砼浇筑水沟4646米，C20砼浇筑机耕路路肩3080米，埋设涵管92米。项目概算总投资221万元，其中：投入中央财政衔接资金221万元。项目建成后，一是形成基础设施资产产权归属项目所在地村委会所有。二是村委会将土地流转给大户用于芦笋等蔬菜种植，村委会按土地流转面积向大户收取一定比例的资产使用金。资产使用金作为村集体收益资金，用于增加村委会村集体收入。</t>
  </si>
  <si>
    <t>共和镇  小计</t>
  </si>
  <si>
    <t>江坡镇人民政府</t>
  </si>
  <si>
    <t>龙排村委会</t>
  </si>
  <si>
    <t>2021年江坡镇壮大乐利冲、柜山村委会村级集体经济产业发展项目</t>
  </si>
  <si>
    <t>实施乐利冲、柜山村委会冷链物流中心项目1件，主要建设内容为：在龙排村委会大渔塘建设冷冻仓库2座各1996.5立方m（含制冷机、自动化控制设备、冷藏库等），共计3993立方m；项目概算总投资141万元，其中：投入中央财政衔接资金141万元。项目建成后，一是形成的冷链物流等设施资产产权分别归属乐利冲、柜山村委会所有。二是村委会分别将集体资产通过引进企业方式将使用权出租给相应企业，企业按照每座冷冻仓库前5年财政投资的10%、第5年后开始按照每5年为1个周期不少于3%的递增资金将租赁金分别支付给乐利冲、柜山村委会作为村集体收益资金，用于增加2个村委会村集体收入。</t>
  </si>
  <si>
    <t>共和镇新甸村委会</t>
  </si>
  <si>
    <t>2021年江坡镇壮大民乐、丰乐村委会村级集体经济产业发展项目（少数民族发展资金项目）</t>
  </si>
  <si>
    <t>实施民乐、丰乐村委会冷链物流中心项目各1件，主要建设内容为：在原新甸村委会新甸烟点建设冷冻仓库2座各600立方m（含制冷机、自动化控制设备、冷藏库等），共计1200立方m；项目概算总投资132万元，其中：投入中央财政衔接资金132万元。项目建成后，一是形成的冷链物流等设施资产产权分别归属民乐、丰乐村委会所有。二是村委会分别将集体资产通过引进企业方式将使用权出租给相应企业，企业按照每座冷冻仓库前5年财政投资的10%、第5年后开始按照每5年为1个周期不少于3%的递增资金将租赁金分别支付给丰乐、民乐村委会作为村集体收益资金，用于增加2个村委会村集体收入。</t>
  </si>
  <si>
    <t>2021年江坡镇壮大者普村委会村级集体经济产业发展项目（少数民族发展资金项目）</t>
  </si>
  <si>
    <t>在龙排村委会龙元新村实施者普村委会产业扶持壮大村集体经济集市建设项目1件，主要建设内容为：1.建设农贸市场固定摊位60个，设计规格为：长2.1m，宽1.1m，高0.9m；建设移动摊位70个；2.安装DN40mm镀锌管780mm;3.安装交易大棚铝瓦屋面231m2。项目概算总投资68.00万元，其中：投入中央财政衔接资金68万元。项目建成后，一是形成的资产产权归属者普村委会所有。二是村委会通过摊位设施的使用权承包给相应企业，企业按照前5年财政投资的10%、第5年后开始按照每5年为1个周期不少于2%的递增资金将租赁金分别支付给者普村委会作为村集体收益资金，用于增加者普村委会村集体收入。</t>
  </si>
  <si>
    <t>江坡镇   小计</t>
  </si>
  <si>
    <t>牟定县扶贫办</t>
  </si>
  <si>
    <t>新桥镇人民政府</t>
  </si>
  <si>
    <t>马厂村委会</t>
  </si>
  <si>
    <t>新桥镇生猪养殖基地建设项目</t>
  </si>
  <si>
    <t>依托云南牧佳农牧科技有限公司在马厂村委会商品猪养殖基地建盖猪舍5幢3400平方米（综合单价1002.94元/平方米），项目建成后形成的猪舍资产产权确权给大村、兴隆、羊肝石、官河、马厂村委会。把价值341万元的猪舍租赁给云南牧佳农牧科技有限公司进行经营管理，自负盈亏，每年租金按照猪舍资产价值341万元的7%计算收取，所收取的租金按照各村委会投资比例划分给村委会作为村集体经济收入。</t>
  </si>
  <si>
    <t>有家村委会</t>
  </si>
  <si>
    <t>新桥镇有家特色蔬菜种植基地冷库建设项目</t>
  </si>
  <si>
    <t>在有家特色蔬菜种植基地新建冷库2座，500立方米每座。项目建成后形成的资产产权按照投资额比例划分确权给有家村委会。引进梓阳种养殖合作社到辖区进行特色蔬菜种植，按照每年不少于投资额68万元资产价值的6%收取租金作为村集体经济收益，租金按照投资额比例给村委会。</t>
  </si>
  <si>
    <t>新桥镇   小计</t>
  </si>
  <si>
    <t>凤屯镇人民政府</t>
  </si>
  <si>
    <t>河节冲村委会</t>
  </si>
  <si>
    <t>产业项目</t>
  </si>
  <si>
    <t>凤屯镇2021年壮大河节冲村委会村级集体经济产业发展项目</t>
  </si>
  <si>
    <t>依托牟定县和氏科技发展有限公司在河节冲村委会原生猪养殖厂扩建养猪舍302.4平方米，硬化厂内道路150米、宽3米、厚0.2米，完善相关基础设施。把价值68.5万元的猪舍租赁给牟定县和氏科技发展有限公司进行经营管理，自负盈亏，每年租金按照厂房资产价值68.5万元的5%计算收取，所收取的租金作为河节冲村委会村集体经济收入。</t>
  </si>
  <si>
    <t>田丰村委会</t>
  </si>
  <si>
    <t>凤屯镇2021年壮大田丰村委会村级集体经济产业发展项目</t>
  </si>
  <si>
    <t>依托楚雄恒源牧业有限公司在田丰村委会大荞地建设蛋鸡养殖厂房1栋1500平方米。项目建成后形成的资产产权归属田丰村委会所有。把价值68.5万元的厂房租赁给楚雄恒源牧业有限公司进行经营管理，自负盈亏，每年租金按照厂房资产价值68.5万元的5%计算收取，所收取的租金作为田丰村委会村集体经济收入。</t>
  </si>
  <si>
    <t>飒马场村委会</t>
  </si>
  <si>
    <t>凤屯镇2021年壮大飒马场村委会村级集体经济产业发展项目</t>
  </si>
  <si>
    <t>依托牟定县金龙茶厂在飒马场村委会茶厂新建加工厂房360平方米，购置精致茶叶精加工分选机、烘干机、理调机各1台。项目建成后形成的资产产权归属飒马场村委会所有。把价值68万元的厂房和设备租赁给牟定县金龙茶厂进行经营管理，自负盈亏，每年租金按照厂房和设备价值68万元的5%计算收取，所收取的租金作为飒马场村委会村集体经济收入。</t>
  </si>
  <si>
    <t>风屯镇   小计</t>
  </si>
  <si>
    <t>蟠猫乡人民政府</t>
  </si>
  <si>
    <t>古岩村委会</t>
  </si>
  <si>
    <t>2021年蟠猫乡壮大古岩村委会村集体经济产业发展项目</t>
  </si>
  <si>
    <t>利用彝和新村闲置地块新建便民新型商业中心1个，项目建成后，项目资产产权确权给古岩村委会，由古岩村委会进行统一管理经营，项目建设内容为：1、新型商业中心场地平整夯实1916平方米；2、C20砼硬化新型商业中心场地383.28立方米；3、C20砼浇筑新型商业中心排水沟1条，排水净断面：宽0.4m，高0.5m；4、建盖新型商业中心φ300mm镀锌管立柱，方钢结构支架铝瓦屋面2093平方米；5、建设新型商业中心移动摊位68个；6、建设新型商业中心方钢通透式围栏220米；7、配套建设新型商业中心水、电等设施建设；8、建设新型商业中心方钢通透式大门1道；9、“牟定县蟠猫乡新型商业中心”字体安装</t>
  </si>
  <si>
    <t>蟠猫乡   小计</t>
  </si>
  <si>
    <t>戌街乡人民政府</t>
  </si>
  <si>
    <t>戌街村委会</t>
  </si>
  <si>
    <t xml:space="preserve"> 2021年中央衔接资金发展壮大戌街乡左家、伏龙基村集体经济产业发展项目</t>
  </si>
  <si>
    <t>在戌街乡戌街村委会实施 2021年中央衔接资金发展壮大戌街乡左家、伏龙基村集体经济产业发展项目，主要建设内容：在戌街村委会前高标准农田片区建设特色蔬菜种植基地电力及管网配套工程，架设380伏电路一条（含电杆），长2000m；安装250千伏安变压器1组（含电杆）；架设直径80毫米镀锌钢管260m；铺设φ160PE管长60000m；铺设φ90PVC管长300m。项目概算总投资136万元，其中中央财政衔接资金136.00万元。项目建成后，一是形成的产业基础电力及管网设施资产产权归属左家村委会、伏龙基村委会共同所有，各占50%。二是由乡上通过统一招商引资的方式，将集体资产通过引进企业方式将使用权出租给企业，租金作为村委会村集体经济收入，租金收取比例为村委会租赁资产价值（136万元）的6%，预计前10年能够实现租金81.6万元，10年以后每5年为1个周期，每个周期租金收取比例递增2%。租金收入按照村委会投资比例（各占50%）划分给左家、伏龙基两个村委会作为村集体经济收入，解决2个村委会村集体经济薄弱、增收渠道单一的问题。</t>
  </si>
  <si>
    <t>戌街乡   小计</t>
  </si>
  <si>
    <t>安乐乡人民政府</t>
  </si>
  <si>
    <t>小屯村委会</t>
  </si>
  <si>
    <t xml:space="preserve"> 2021年安乐乡壮大河心力石村委会村集体经济产业发展项目</t>
  </si>
  <si>
    <t>依托云南广雄畜牧有限公司先进养殖技术，在安乐乡年出栏10万头商品猪规模标准化养殖场小屯村委会养殖区投入2021年中央财政衔接推进乡村振兴补助资金136万元，新建现代化标准化养殖猪舍1幢685平方米（单价1985.40元/平方米），产权按村委会投资比例划分确权给村委会。项目建成后，把价值136万元的标准化养殖猪舍租赁给云南广雄畜牧有限公司进行经营管理，自负盈亏，猪舍资产价值作为租金收取的依据，租金收取比例按照5年为一个周期计算，第一个周期租金收取比例为村委会租赁资产价值（136万元）的9%，第二个周期租金收取比例为租赁资产价值（136万元）的8%；第三个周期租金收取比例为租赁资产价值（136万元）的7%。</t>
  </si>
  <si>
    <t>安乐乡   小计</t>
  </si>
  <si>
    <t>合  计</t>
  </si>
</sst>
</file>

<file path=xl/styles.xml><?xml version="1.0" encoding="utf-8"?>
<styleSheet xmlns="http://schemas.openxmlformats.org/spreadsheetml/2006/main">
  <numFmts count="6">
    <numFmt numFmtId="176" formatCode="0.00_ "/>
    <numFmt numFmtId="177"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1"/>
      <color theme="1"/>
      <name val="宋体"/>
      <charset val="134"/>
      <scheme val="minor"/>
    </font>
    <font>
      <b/>
      <sz val="20"/>
      <name val="宋体"/>
      <charset val="134"/>
      <scheme val="minor"/>
    </font>
    <font>
      <sz val="14"/>
      <name val="宋体"/>
      <charset val="134"/>
      <scheme val="minor"/>
    </font>
    <font>
      <b/>
      <sz val="12"/>
      <name val="宋体"/>
      <charset val="134"/>
      <scheme val="minor"/>
    </font>
    <font>
      <sz val="10"/>
      <name val="Times New Roman"/>
      <charset val="134"/>
    </font>
    <font>
      <b/>
      <sz val="14"/>
      <name val="仿宋_GB2312"/>
      <charset val="134"/>
    </font>
    <font>
      <sz val="11"/>
      <name val="宋体"/>
      <charset val="134"/>
      <scheme val="minor"/>
    </font>
    <font>
      <b/>
      <sz val="20"/>
      <name val="仿宋_GB2312"/>
      <charset val="134"/>
    </font>
    <font>
      <sz val="14"/>
      <name val="仿宋_GB2312"/>
      <charset val="134"/>
    </font>
    <font>
      <sz val="12"/>
      <name val="仿宋_GB2312"/>
      <charset val="134"/>
    </font>
    <font>
      <b/>
      <sz val="12"/>
      <name val="仿宋_GB2312"/>
      <charset val="134"/>
    </font>
    <font>
      <sz val="11"/>
      <name val="仿宋_GB2312"/>
      <charset val="134"/>
    </font>
    <font>
      <b/>
      <sz val="12"/>
      <color rgb="FF000000"/>
      <name val="仿宋_GB2312"/>
      <charset val="134"/>
    </font>
    <font>
      <sz val="11"/>
      <color rgb="FF006100"/>
      <name val="宋体"/>
      <charset val="0"/>
      <scheme val="minor"/>
    </font>
    <font>
      <sz val="11"/>
      <color rgb="FF3F3F76"/>
      <name val="宋体"/>
      <charset val="0"/>
      <scheme val="minor"/>
    </font>
    <font>
      <sz val="11"/>
      <color theme="1"/>
      <name val="宋体"/>
      <charset val="0"/>
      <scheme val="minor"/>
    </font>
    <font>
      <b/>
      <sz val="11"/>
      <color theme="3"/>
      <name val="宋体"/>
      <charset val="134"/>
      <scheme val="minor"/>
    </font>
    <font>
      <sz val="11"/>
      <color theme="0"/>
      <name val="宋体"/>
      <charset val="0"/>
      <scheme val="minor"/>
    </font>
    <font>
      <b/>
      <sz val="11"/>
      <color rgb="FF3F3F3F"/>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u/>
      <sz val="11"/>
      <color rgb="FF0000FF"/>
      <name val="宋体"/>
      <charset val="0"/>
      <scheme val="minor"/>
    </font>
    <font>
      <sz val="12"/>
      <name val="宋体"/>
      <charset val="134"/>
    </font>
    <font>
      <i/>
      <sz val="11"/>
      <color rgb="FF7F7F7F"/>
      <name val="宋体"/>
      <charset val="0"/>
      <scheme val="minor"/>
    </font>
    <font>
      <b/>
      <sz val="18"/>
      <color theme="3"/>
      <name val="宋体"/>
      <charset val="134"/>
      <scheme val="minor"/>
    </font>
    <font>
      <b/>
      <sz val="15"/>
      <color theme="3"/>
      <name val="宋体"/>
      <charset val="134"/>
      <scheme val="minor"/>
    </font>
    <font>
      <sz val="11"/>
      <color indexed="63"/>
      <name val="宋体"/>
      <charset val="134"/>
    </font>
    <font>
      <b/>
      <sz val="13"/>
      <color theme="3"/>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0"/>
      <name val="Arial"/>
      <charset val="134"/>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5" fillId="5" borderId="0" applyNumberFormat="0" applyBorder="0" applyAlignment="0" applyProtection="0">
      <alignment vertical="center"/>
    </xf>
    <xf numFmtId="0" fontId="14"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lignment vertical="center"/>
    </xf>
    <xf numFmtId="0" fontId="20" fillId="0" borderId="0" applyNumberFormat="0" applyFill="0" applyBorder="0" applyAlignment="0" applyProtection="0">
      <alignment vertical="center"/>
    </xf>
    <xf numFmtId="0" fontId="0" fillId="13" borderId="8" applyNumberFormat="0" applyFont="0" applyAlignment="0" applyProtection="0">
      <alignment vertical="center"/>
    </xf>
    <xf numFmtId="0" fontId="17" fillId="14"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9" applyNumberFormat="0" applyFill="0" applyAlignment="0" applyProtection="0">
      <alignment vertical="center"/>
    </xf>
    <xf numFmtId="0" fontId="28" fillId="0" borderId="9" applyNumberFormat="0" applyFill="0" applyAlignment="0" applyProtection="0">
      <alignment vertical="center"/>
    </xf>
    <xf numFmtId="0" fontId="17" fillId="19" borderId="0" applyNumberFormat="0" applyBorder="0" applyAlignment="0" applyProtection="0">
      <alignment vertical="center"/>
    </xf>
    <xf numFmtId="0" fontId="16" fillId="0" borderId="11" applyNumberFormat="0" applyFill="0" applyAlignment="0" applyProtection="0">
      <alignment vertical="center"/>
    </xf>
    <xf numFmtId="0" fontId="17" fillId="12" borderId="0" applyNumberFormat="0" applyBorder="0" applyAlignment="0" applyProtection="0">
      <alignment vertical="center"/>
    </xf>
    <xf numFmtId="0" fontId="18" fillId="8" borderId="7" applyNumberFormat="0" applyAlignment="0" applyProtection="0">
      <alignment vertical="center"/>
    </xf>
    <xf numFmtId="0" fontId="31" fillId="8" borderId="6" applyNumberFormat="0" applyAlignment="0" applyProtection="0">
      <alignment vertical="center"/>
    </xf>
    <xf numFmtId="0" fontId="32" fillId="23" borderId="12" applyNumberFormat="0" applyAlignment="0" applyProtection="0">
      <alignment vertical="center"/>
    </xf>
    <xf numFmtId="0" fontId="15" fillId="25" borderId="0" applyNumberFormat="0" applyBorder="0" applyAlignment="0" applyProtection="0">
      <alignment vertical="center"/>
    </xf>
    <xf numFmtId="0" fontId="17" fillId="6" borderId="0" applyNumberFormat="0" applyBorder="0" applyAlignment="0" applyProtection="0">
      <alignment vertical="center"/>
    </xf>
    <xf numFmtId="0" fontId="29" fillId="0" borderId="10" applyNumberFormat="0" applyFill="0" applyAlignment="0" applyProtection="0">
      <alignment vertical="center"/>
    </xf>
    <xf numFmtId="0" fontId="33" fillId="0" borderId="13" applyNumberFormat="0" applyFill="0" applyAlignment="0" applyProtection="0">
      <alignment vertical="center"/>
    </xf>
    <xf numFmtId="0" fontId="13" fillId="2" borderId="0" applyNumberFormat="0" applyBorder="0" applyAlignment="0" applyProtection="0">
      <alignment vertical="center"/>
    </xf>
    <xf numFmtId="0" fontId="30" fillId="21" borderId="0" applyNumberFormat="0" applyBorder="0" applyAlignment="0" applyProtection="0">
      <alignment vertical="center"/>
    </xf>
    <xf numFmtId="0" fontId="15" fillId="27" borderId="0" applyNumberFormat="0" applyBorder="0" applyAlignment="0" applyProtection="0">
      <alignment vertical="center"/>
    </xf>
    <xf numFmtId="0" fontId="17" fillId="22" borderId="0" applyNumberFormat="0" applyBorder="0" applyAlignment="0" applyProtection="0">
      <alignment vertical="center"/>
    </xf>
    <xf numFmtId="0" fontId="15" fillId="20" borderId="0" applyNumberFormat="0" applyBorder="0" applyAlignment="0" applyProtection="0">
      <alignment vertical="center"/>
    </xf>
    <xf numFmtId="0" fontId="15" fillId="28" borderId="0" applyNumberFormat="0" applyBorder="0" applyAlignment="0" applyProtection="0">
      <alignment vertical="center"/>
    </xf>
    <xf numFmtId="0" fontId="15" fillId="10" borderId="0" applyNumberFormat="0" applyBorder="0" applyAlignment="0" applyProtection="0">
      <alignment vertical="center"/>
    </xf>
    <xf numFmtId="0" fontId="15" fillId="4" borderId="0" applyNumberFormat="0" applyBorder="0" applyAlignment="0" applyProtection="0">
      <alignment vertical="center"/>
    </xf>
    <xf numFmtId="0" fontId="17" fillId="29" borderId="0" applyNumberFormat="0" applyBorder="0" applyAlignment="0" applyProtection="0">
      <alignment vertical="center"/>
    </xf>
    <xf numFmtId="0" fontId="17" fillId="18" borderId="0" applyNumberFormat="0" applyBorder="0" applyAlignment="0" applyProtection="0">
      <alignment vertical="center"/>
    </xf>
    <xf numFmtId="0" fontId="15" fillId="17" borderId="0" applyNumberFormat="0" applyBorder="0" applyAlignment="0" applyProtection="0">
      <alignment vertical="center"/>
    </xf>
    <xf numFmtId="0" fontId="15" fillId="30" borderId="0" applyNumberFormat="0" applyBorder="0" applyAlignment="0" applyProtection="0">
      <alignment vertical="center"/>
    </xf>
    <xf numFmtId="0" fontId="17" fillId="16" borderId="0" applyNumberFormat="0" applyBorder="0" applyAlignment="0" applyProtection="0">
      <alignment vertical="center"/>
    </xf>
    <xf numFmtId="0" fontId="15" fillId="24"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34" fillId="0" borderId="0"/>
    <xf numFmtId="0" fontId="15" fillId="15" borderId="0" applyNumberFormat="0" applyBorder="0" applyAlignment="0" applyProtection="0">
      <alignment vertical="center"/>
    </xf>
    <xf numFmtId="0" fontId="17" fillId="26" borderId="0" applyNumberFormat="0" applyBorder="0" applyAlignment="0" applyProtection="0">
      <alignment vertical="center"/>
    </xf>
    <xf numFmtId="0" fontId="27" fillId="0" borderId="0">
      <alignment vertical="center"/>
    </xf>
  </cellStyleXfs>
  <cellXfs count="48">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176" fontId="6" fillId="0" borderId="0" xfId="0" applyNumberFormat="1" applyFont="1" applyFill="1" applyAlignment="1">
      <alignment horizontal="center" vertical="center"/>
    </xf>
    <xf numFmtId="177" fontId="6" fillId="0" borderId="0" xfId="0" applyNumberFormat="1" applyFont="1" applyFill="1" applyAlignment="1">
      <alignment horizontal="center" vertical="center"/>
    </xf>
    <xf numFmtId="177" fontId="6" fillId="0" borderId="0" xfId="0" applyNumberFormat="1" applyFont="1" applyFill="1" applyAlignment="1">
      <alignment vertical="center"/>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177" fontId="10" fillId="0" borderId="1" xfId="0"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left" vertical="center" wrapText="1"/>
    </xf>
    <xf numFmtId="176"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center" wrapText="1" shrinkToFi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shrinkToFi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left" vertical="center" wrapText="1"/>
    </xf>
    <xf numFmtId="177" fontId="7" fillId="0" borderId="0" xfId="0" applyNumberFormat="1" applyFont="1" applyFill="1" applyAlignment="1">
      <alignment horizontal="left" vertical="center"/>
    </xf>
    <xf numFmtId="177" fontId="8" fillId="0" borderId="0" xfId="0" applyNumberFormat="1" applyFont="1" applyFill="1" applyAlignment="1">
      <alignment horizontal="left" vertical="center"/>
    </xf>
    <xf numFmtId="177" fontId="9" fillId="0" borderId="4" xfId="0"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177" fontId="9" fillId="0" borderId="3" xfId="0" applyNumberFormat="1" applyFont="1" applyFill="1" applyBorder="1" applyAlignment="1">
      <alignment horizontal="center" vertical="center" wrapText="1"/>
    </xf>
    <xf numFmtId="177" fontId="9" fillId="0" borderId="5"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5"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10 4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7 6" xfId="48"/>
    <cellStyle name="40% - 强调文字颜色 6" xfId="49" builtinId="51"/>
    <cellStyle name="60% - 强调文字颜色 6" xfId="50" builtinId="52"/>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6449;&#27665;&#23567;&#32452;&#24773;&#20917;&#32479;&#35745;&#34920;\&#20048;&#21033;&#20914;&#26449;&#22996;&#20250;&#26449;&#27665;&#23567;&#32452;&#24773;&#20917;&#32479;&#35745;&#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6449;&#27665;&#23567;&#32452;&#24773;&#20917;&#32479;&#35745;&#34920;\&#26588;&#23665;&#26449;&#22996;&#20250;&#26449;&#27665;&#23567;&#32452;&#24773;&#20917;&#32479;&#35745;&#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17">
          <cell r="C17">
            <v>255</v>
          </cell>
          <cell r="D17">
            <v>1051</v>
          </cell>
          <cell r="E17">
            <v>22</v>
          </cell>
          <cell r="F17">
            <v>80</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18">
          <cell r="C18">
            <v>403</v>
          </cell>
          <cell r="D18">
            <v>1589</v>
          </cell>
          <cell r="E18">
            <v>41</v>
          </cell>
          <cell r="F18">
            <v>129</v>
          </cell>
        </row>
      </sheetData>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7"/>
  <sheetViews>
    <sheetView tabSelected="1" workbookViewId="0">
      <selection activeCell="A1" sqref="A1:P1"/>
    </sheetView>
  </sheetViews>
  <sheetFormatPr defaultColWidth="9" defaultRowHeight="13.5"/>
  <cols>
    <col min="1" max="1" width="5.125" style="6" customWidth="1"/>
    <col min="2" max="2" width="5.375" style="6" customWidth="1"/>
    <col min="3" max="3" width="5" style="6" customWidth="1"/>
    <col min="4" max="4" width="5.375" style="7" customWidth="1"/>
    <col min="5" max="5" width="5.125" style="6" customWidth="1"/>
    <col min="6" max="6" width="18.75" style="8" customWidth="1"/>
    <col min="7" max="7" width="85.25" style="9" customWidth="1"/>
    <col min="8" max="8" width="9" style="9" customWidth="1"/>
    <col min="9" max="9" width="8.875" style="9" customWidth="1"/>
    <col min="10" max="10" width="7.625" style="10" customWidth="1"/>
    <col min="11" max="11" width="8" style="10" customWidth="1"/>
    <col min="12" max="12" width="7.25" style="10" customWidth="1"/>
    <col min="13" max="13" width="8.125" style="10" customWidth="1"/>
    <col min="14" max="14" width="7.625" style="10" customWidth="1"/>
    <col min="15" max="15" width="7.25" style="10" customWidth="1"/>
    <col min="16" max="16" width="7.75" style="11" customWidth="1"/>
    <col min="17" max="16384" width="9" style="6"/>
  </cols>
  <sheetData>
    <row r="1" s="1" customFormat="1" ht="34" customHeight="1" spans="1:16">
      <c r="A1" s="12" t="s">
        <v>0</v>
      </c>
      <c r="B1" s="12"/>
      <c r="C1" s="12"/>
      <c r="D1" s="12"/>
      <c r="E1" s="12"/>
      <c r="F1" s="12"/>
      <c r="G1" s="12"/>
      <c r="H1" s="12"/>
      <c r="I1" s="12"/>
      <c r="J1" s="38"/>
      <c r="K1" s="38"/>
      <c r="L1" s="38"/>
      <c r="M1" s="38"/>
      <c r="N1" s="38"/>
      <c r="O1" s="38"/>
      <c r="P1" s="38"/>
    </row>
    <row r="2" s="2" customFormat="1" ht="24" customHeight="1" spans="1:16">
      <c r="A2" s="13" t="s">
        <v>1</v>
      </c>
      <c r="B2" s="13"/>
      <c r="C2" s="13"/>
      <c r="D2" s="13"/>
      <c r="E2" s="13"/>
      <c r="F2" s="13"/>
      <c r="G2" s="13"/>
      <c r="H2" s="13"/>
      <c r="I2" s="13"/>
      <c r="J2" s="39"/>
      <c r="K2" s="39"/>
      <c r="L2" s="39"/>
      <c r="M2" s="39"/>
      <c r="N2" s="39"/>
      <c r="O2" s="39"/>
      <c r="P2" s="39"/>
    </row>
    <row r="3" s="3" customFormat="1" ht="36" customHeight="1" spans="1:16">
      <c r="A3" s="14" t="s">
        <v>2</v>
      </c>
      <c r="B3" s="14" t="s">
        <v>3</v>
      </c>
      <c r="C3" s="14" t="s">
        <v>4</v>
      </c>
      <c r="D3" s="14" t="s">
        <v>5</v>
      </c>
      <c r="E3" s="14" t="s">
        <v>6</v>
      </c>
      <c r="F3" s="14" t="s">
        <v>7</v>
      </c>
      <c r="G3" s="14" t="s">
        <v>8</v>
      </c>
      <c r="H3" s="15" t="s">
        <v>9</v>
      </c>
      <c r="I3" s="15"/>
      <c r="J3" s="40" t="s">
        <v>10</v>
      </c>
      <c r="K3" s="41"/>
      <c r="L3" s="41"/>
      <c r="M3" s="41"/>
      <c r="N3" s="41"/>
      <c r="O3" s="41"/>
      <c r="P3" s="42"/>
    </row>
    <row r="4" s="3" customFormat="1" ht="60" customHeight="1" spans="1:16">
      <c r="A4" s="14"/>
      <c r="B4" s="14"/>
      <c r="C4" s="14"/>
      <c r="D4" s="14"/>
      <c r="E4" s="14"/>
      <c r="F4" s="14"/>
      <c r="G4" s="14"/>
      <c r="H4" s="15" t="s">
        <v>11</v>
      </c>
      <c r="I4" s="15" t="s">
        <v>12</v>
      </c>
      <c r="J4" s="43" t="s">
        <v>13</v>
      </c>
      <c r="K4" s="44" t="s">
        <v>14</v>
      </c>
      <c r="L4" s="44" t="s">
        <v>15</v>
      </c>
      <c r="M4" s="44" t="s">
        <v>16</v>
      </c>
      <c r="N4" s="43" t="s">
        <v>17</v>
      </c>
      <c r="O4" s="44" t="s">
        <v>18</v>
      </c>
      <c r="P4" s="44" t="s">
        <v>19</v>
      </c>
    </row>
    <row r="5" s="3" customFormat="1" ht="28" customHeight="1" spans="1:16">
      <c r="A5" s="14"/>
      <c r="B5" s="16" t="s">
        <v>20</v>
      </c>
      <c r="C5" s="16"/>
      <c r="D5" s="16"/>
      <c r="E5" s="16"/>
      <c r="F5" s="16"/>
      <c r="G5" s="17"/>
      <c r="H5" s="18">
        <f>H27</f>
        <v>2000</v>
      </c>
      <c r="I5" s="18">
        <f t="shared" ref="I5:P5" si="0">I27</f>
        <v>2000</v>
      </c>
      <c r="J5" s="18">
        <f t="shared" si="0"/>
        <v>23</v>
      </c>
      <c r="K5" s="18">
        <f t="shared" si="0"/>
        <v>13</v>
      </c>
      <c r="L5" s="18">
        <f t="shared" si="0"/>
        <v>291</v>
      </c>
      <c r="M5" s="18">
        <f t="shared" si="0"/>
        <v>13378</v>
      </c>
      <c r="N5" s="18">
        <f t="shared" si="0"/>
        <v>55859</v>
      </c>
      <c r="O5" s="18">
        <f t="shared" si="0"/>
        <v>977</v>
      </c>
      <c r="P5" s="18">
        <f t="shared" si="0"/>
        <v>3387</v>
      </c>
    </row>
    <row r="6" s="3" customFormat="1" ht="108" customHeight="1" spans="1:16">
      <c r="A6" s="14">
        <v>1</v>
      </c>
      <c r="B6" s="19" t="s">
        <v>21</v>
      </c>
      <c r="C6" s="20" t="s">
        <v>22</v>
      </c>
      <c r="D6" s="20" t="s">
        <v>23</v>
      </c>
      <c r="E6" s="20" t="s">
        <v>24</v>
      </c>
      <c r="F6" s="20" t="s">
        <v>25</v>
      </c>
      <c r="G6" s="20" t="s">
        <v>26</v>
      </c>
      <c r="H6" s="15">
        <v>68</v>
      </c>
      <c r="I6" s="45">
        <v>68</v>
      </c>
      <c r="J6" s="43">
        <v>1</v>
      </c>
      <c r="K6" s="44">
        <v>1</v>
      </c>
      <c r="L6" s="44">
        <v>23</v>
      </c>
      <c r="M6" s="44">
        <v>1490</v>
      </c>
      <c r="N6" s="44">
        <v>5880</v>
      </c>
      <c r="O6" s="44">
        <v>19</v>
      </c>
      <c r="P6" s="44">
        <v>44</v>
      </c>
    </row>
    <row r="7" s="3" customFormat="1" ht="119" customHeight="1" spans="1:16">
      <c r="A7" s="14">
        <v>2</v>
      </c>
      <c r="B7" s="20" t="s">
        <v>21</v>
      </c>
      <c r="C7" s="20" t="s">
        <v>22</v>
      </c>
      <c r="D7" s="20" t="s">
        <v>23</v>
      </c>
      <c r="E7" s="20" t="s">
        <v>24</v>
      </c>
      <c r="F7" s="20" t="s">
        <v>27</v>
      </c>
      <c r="G7" s="20" t="s">
        <v>28</v>
      </c>
      <c r="H7" s="15">
        <v>392</v>
      </c>
      <c r="I7" s="15">
        <v>392</v>
      </c>
      <c r="J7" s="44">
        <v>1</v>
      </c>
      <c r="K7" s="44">
        <v>1</v>
      </c>
      <c r="L7" s="44">
        <v>33</v>
      </c>
      <c r="M7" s="46">
        <v>2059</v>
      </c>
      <c r="N7" s="46">
        <v>8820</v>
      </c>
      <c r="O7" s="46">
        <v>25</v>
      </c>
      <c r="P7" s="14">
        <v>50</v>
      </c>
    </row>
    <row r="8" s="3" customFormat="1" ht="124" customHeight="1" spans="1:16">
      <c r="A8" s="14">
        <v>3</v>
      </c>
      <c r="B8" s="20" t="s">
        <v>21</v>
      </c>
      <c r="C8" s="20" t="s">
        <v>22</v>
      </c>
      <c r="D8" s="20" t="s">
        <v>29</v>
      </c>
      <c r="E8" s="20" t="s">
        <v>24</v>
      </c>
      <c r="F8" s="20" t="s">
        <v>30</v>
      </c>
      <c r="G8" s="20" t="s">
        <v>31</v>
      </c>
      <c r="H8" s="15">
        <v>221</v>
      </c>
      <c r="I8" s="45">
        <v>221</v>
      </c>
      <c r="J8" s="44">
        <v>2</v>
      </c>
      <c r="K8" s="44">
        <v>2</v>
      </c>
      <c r="L8" s="44">
        <v>28</v>
      </c>
      <c r="M8" s="46">
        <v>1433</v>
      </c>
      <c r="N8" s="46">
        <v>6151</v>
      </c>
      <c r="O8" s="46">
        <v>20</v>
      </c>
      <c r="P8" s="14">
        <v>40</v>
      </c>
    </row>
    <row r="9" s="3" customFormat="1" ht="21" customHeight="1" spans="1:16">
      <c r="A9" s="21">
        <v>3</v>
      </c>
      <c r="B9" s="22" t="s">
        <v>32</v>
      </c>
      <c r="C9" s="22"/>
      <c r="D9" s="22"/>
      <c r="E9" s="22"/>
      <c r="F9" s="23"/>
      <c r="G9" s="21"/>
      <c r="H9" s="18">
        <f>SUM(H6:H8)</f>
        <v>681</v>
      </c>
      <c r="I9" s="18">
        <f t="shared" ref="I9:P9" si="1">SUM(I6:I8)</f>
        <v>681</v>
      </c>
      <c r="J9" s="18">
        <f t="shared" si="1"/>
        <v>4</v>
      </c>
      <c r="K9" s="18">
        <f t="shared" si="1"/>
        <v>4</v>
      </c>
      <c r="L9" s="18">
        <f t="shared" si="1"/>
        <v>84</v>
      </c>
      <c r="M9" s="18">
        <f t="shared" si="1"/>
        <v>4982</v>
      </c>
      <c r="N9" s="18">
        <f t="shared" si="1"/>
        <v>20851</v>
      </c>
      <c r="O9" s="18">
        <f t="shared" si="1"/>
        <v>64</v>
      </c>
      <c r="P9" s="18">
        <f t="shared" si="1"/>
        <v>134</v>
      </c>
    </row>
    <row r="10" s="4" customFormat="1" ht="138" customHeight="1" spans="1:16">
      <c r="A10" s="14">
        <v>1</v>
      </c>
      <c r="B10" s="19" t="s">
        <v>21</v>
      </c>
      <c r="C10" s="20" t="s">
        <v>33</v>
      </c>
      <c r="D10" s="20" t="s">
        <v>34</v>
      </c>
      <c r="E10" s="20" t="s">
        <v>24</v>
      </c>
      <c r="F10" s="20" t="s">
        <v>35</v>
      </c>
      <c r="G10" s="20" t="s">
        <v>36</v>
      </c>
      <c r="H10" s="15">
        <v>141</v>
      </c>
      <c r="I10" s="45">
        <v>141</v>
      </c>
      <c r="J10" s="44">
        <v>2</v>
      </c>
      <c r="K10" s="44">
        <v>2</v>
      </c>
      <c r="L10" s="44">
        <v>27</v>
      </c>
      <c r="M10" s="44">
        <f>[1]Sheet1!$C$17+[2]Sheet1!$C$18</f>
        <v>658</v>
      </c>
      <c r="N10" s="44">
        <f>[2]Sheet1!$D$18+[1]Sheet1!$D$17</f>
        <v>2640</v>
      </c>
      <c r="O10" s="44">
        <f>[2]Sheet1!$E$18+[1]Sheet1!$E$17</f>
        <v>63</v>
      </c>
      <c r="P10" s="44">
        <f>[2]Sheet1!$F$18+[1]Sheet1!$F$17</f>
        <v>209</v>
      </c>
    </row>
    <row r="11" s="4" customFormat="1" ht="119" customHeight="1" spans="1:16">
      <c r="A11" s="14">
        <v>2</v>
      </c>
      <c r="B11" s="20" t="s">
        <v>21</v>
      </c>
      <c r="C11" s="20" t="s">
        <v>33</v>
      </c>
      <c r="D11" s="20" t="s">
        <v>37</v>
      </c>
      <c r="E11" s="20" t="s">
        <v>24</v>
      </c>
      <c r="F11" s="20" t="s">
        <v>38</v>
      </c>
      <c r="G11" s="20" t="s">
        <v>39</v>
      </c>
      <c r="H11" s="15">
        <v>132</v>
      </c>
      <c r="I11" s="15">
        <v>132</v>
      </c>
      <c r="J11" s="44">
        <v>2</v>
      </c>
      <c r="K11" s="44">
        <v>0</v>
      </c>
      <c r="L11" s="44">
        <v>30</v>
      </c>
      <c r="M11" s="46">
        <v>1407</v>
      </c>
      <c r="N11" s="46">
        <v>5847</v>
      </c>
      <c r="O11" s="46">
        <v>62</v>
      </c>
      <c r="P11" s="14">
        <v>182</v>
      </c>
    </row>
    <row r="12" s="4" customFormat="1" ht="118" customHeight="1" spans="1:16">
      <c r="A12" s="14">
        <v>3</v>
      </c>
      <c r="B12" s="20" t="s">
        <v>21</v>
      </c>
      <c r="C12" s="20" t="s">
        <v>33</v>
      </c>
      <c r="D12" s="20" t="s">
        <v>34</v>
      </c>
      <c r="E12" s="20" t="s">
        <v>24</v>
      </c>
      <c r="F12" s="20" t="s">
        <v>40</v>
      </c>
      <c r="G12" s="20" t="s">
        <v>41</v>
      </c>
      <c r="H12" s="15">
        <f t="shared" ref="H10:H12" si="2">I12</f>
        <v>68</v>
      </c>
      <c r="I12" s="45">
        <v>68</v>
      </c>
      <c r="J12" s="44">
        <v>1</v>
      </c>
      <c r="K12" s="44">
        <v>0</v>
      </c>
      <c r="L12" s="44">
        <v>6</v>
      </c>
      <c r="M12" s="46">
        <v>198</v>
      </c>
      <c r="N12" s="46">
        <v>821</v>
      </c>
      <c r="O12" s="46">
        <v>16</v>
      </c>
      <c r="P12" s="14">
        <v>50</v>
      </c>
    </row>
    <row r="13" s="4" customFormat="1" ht="27" customHeight="1" spans="1:16">
      <c r="A13" s="21">
        <v>3</v>
      </c>
      <c r="B13" s="24" t="s">
        <v>42</v>
      </c>
      <c r="C13" s="22"/>
      <c r="D13" s="22"/>
      <c r="E13" s="22"/>
      <c r="F13" s="23"/>
      <c r="G13" s="25"/>
      <c r="H13" s="26">
        <f t="shared" ref="H13:P13" si="3">SUM(H10:H12)</f>
        <v>341</v>
      </c>
      <c r="I13" s="26">
        <f t="shared" si="3"/>
        <v>341</v>
      </c>
      <c r="J13" s="18">
        <f t="shared" si="3"/>
        <v>5</v>
      </c>
      <c r="K13" s="18">
        <f t="shared" si="3"/>
        <v>2</v>
      </c>
      <c r="L13" s="18">
        <f t="shared" si="3"/>
        <v>63</v>
      </c>
      <c r="M13" s="33">
        <f t="shared" si="3"/>
        <v>2263</v>
      </c>
      <c r="N13" s="33">
        <f t="shared" si="3"/>
        <v>9308</v>
      </c>
      <c r="O13" s="33">
        <f t="shared" si="3"/>
        <v>141</v>
      </c>
      <c r="P13" s="21">
        <f t="shared" si="3"/>
        <v>441</v>
      </c>
    </row>
    <row r="14" s="4" customFormat="1" ht="90" customHeight="1" spans="1:16">
      <c r="A14" s="14">
        <v>1</v>
      </c>
      <c r="B14" s="27" t="s">
        <v>43</v>
      </c>
      <c r="C14" s="27" t="s">
        <v>44</v>
      </c>
      <c r="D14" s="27" t="s">
        <v>45</v>
      </c>
      <c r="E14" s="27" t="s">
        <v>24</v>
      </c>
      <c r="F14" s="28" t="s">
        <v>46</v>
      </c>
      <c r="G14" s="29" t="s">
        <v>47</v>
      </c>
      <c r="H14" s="30">
        <v>341</v>
      </c>
      <c r="I14" s="30">
        <v>341</v>
      </c>
      <c r="J14" s="47">
        <v>5</v>
      </c>
      <c r="K14" s="47">
        <v>3</v>
      </c>
      <c r="L14" s="47">
        <v>37</v>
      </c>
      <c r="M14" s="47">
        <v>1810</v>
      </c>
      <c r="N14" s="47">
        <v>7678</v>
      </c>
      <c r="O14" s="47">
        <v>121</v>
      </c>
      <c r="P14" s="47">
        <v>426</v>
      </c>
    </row>
    <row r="15" s="4" customFormat="1" ht="99" customHeight="1" spans="1:16">
      <c r="A15" s="14">
        <v>2</v>
      </c>
      <c r="B15" s="27" t="s">
        <v>43</v>
      </c>
      <c r="C15" s="27" t="s">
        <v>44</v>
      </c>
      <c r="D15" s="27" t="s">
        <v>48</v>
      </c>
      <c r="E15" s="27" t="s">
        <v>24</v>
      </c>
      <c r="F15" s="28" t="s">
        <v>49</v>
      </c>
      <c r="G15" s="29" t="s">
        <v>50</v>
      </c>
      <c r="H15" s="30">
        <v>68</v>
      </c>
      <c r="I15" s="30">
        <v>68</v>
      </c>
      <c r="J15" s="47">
        <v>1</v>
      </c>
      <c r="K15" s="47">
        <v>0</v>
      </c>
      <c r="L15" s="30">
        <v>9</v>
      </c>
      <c r="M15" s="30">
        <v>475</v>
      </c>
      <c r="N15" s="30">
        <v>1983</v>
      </c>
      <c r="O15" s="30">
        <v>25</v>
      </c>
      <c r="P15" s="30">
        <v>117</v>
      </c>
    </row>
    <row r="16" s="4" customFormat="1" ht="27" customHeight="1" spans="1:16">
      <c r="A16" s="21">
        <v>2</v>
      </c>
      <c r="B16" s="24" t="s">
        <v>51</v>
      </c>
      <c r="C16" s="22"/>
      <c r="D16" s="22"/>
      <c r="E16" s="22"/>
      <c r="F16" s="23"/>
      <c r="G16" s="31"/>
      <c r="H16" s="32">
        <f t="shared" ref="H16:P16" si="4">SUM(H14:H15)</f>
        <v>409</v>
      </c>
      <c r="I16" s="32">
        <f t="shared" si="4"/>
        <v>409</v>
      </c>
      <c r="J16" s="32">
        <f t="shared" si="4"/>
        <v>6</v>
      </c>
      <c r="K16" s="32">
        <f t="shared" si="4"/>
        <v>3</v>
      </c>
      <c r="L16" s="32">
        <f t="shared" si="4"/>
        <v>46</v>
      </c>
      <c r="M16" s="32">
        <f t="shared" si="4"/>
        <v>2285</v>
      </c>
      <c r="N16" s="32">
        <f t="shared" si="4"/>
        <v>9661</v>
      </c>
      <c r="O16" s="32">
        <f t="shared" si="4"/>
        <v>146</v>
      </c>
      <c r="P16" s="32">
        <f t="shared" si="4"/>
        <v>543</v>
      </c>
    </row>
    <row r="17" s="4" customFormat="1" ht="87" customHeight="1" spans="1:16">
      <c r="A17" s="14">
        <v>1</v>
      </c>
      <c r="B17" s="20" t="s">
        <v>21</v>
      </c>
      <c r="C17" s="20" t="s">
        <v>52</v>
      </c>
      <c r="D17" s="20" t="s">
        <v>53</v>
      </c>
      <c r="E17" s="20" t="s">
        <v>54</v>
      </c>
      <c r="F17" s="20" t="s">
        <v>55</v>
      </c>
      <c r="G17" s="20" t="s">
        <v>56</v>
      </c>
      <c r="H17" s="14">
        <v>68.5</v>
      </c>
      <c r="I17" s="14">
        <v>68.5</v>
      </c>
      <c r="J17" s="44">
        <v>1</v>
      </c>
      <c r="K17" s="44">
        <v>1</v>
      </c>
      <c r="L17" s="44">
        <v>8</v>
      </c>
      <c r="M17" s="44">
        <v>341</v>
      </c>
      <c r="N17" s="44">
        <v>1400</v>
      </c>
      <c r="O17" s="44">
        <v>18</v>
      </c>
      <c r="P17" s="44">
        <v>74</v>
      </c>
    </row>
    <row r="18" s="4" customFormat="1" ht="79" customHeight="1" spans="1:16">
      <c r="A18" s="14">
        <v>2</v>
      </c>
      <c r="B18" s="20" t="s">
        <v>21</v>
      </c>
      <c r="C18" s="20" t="s">
        <v>52</v>
      </c>
      <c r="D18" s="20" t="s">
        <v>57</v>
      </c>
      <c r="E18" s="20" t="s">
        <v>54</v>
      </c>
      <c r="F18" s="20" t="s">
        <v>58</v>
      </c>
      <c r="G18" s="20" t="s">
        <v>59</v>
      </c>
      <c r="H18" s="14">
        <v>68.5</v>
      </c>
      <c r="I18" s="14">
        <v>68.5</v>
      </c>
      <c r="J18" s="44">
        <v>1</v>
      </c>
      <c r="K18" s="44">
        <v>1</v>
      </c>
      <c r="L18" s="44">
        <v>19</v>
      </c>
      <c r="M18" s="44">
        <v>818</v>
      </c>
      <c r="N18" s="44">
        <v>3709</v>
      </c>
      <c r="O18" s="44">
        <v>53</v>
      </c>
      <c r="P18" s="44">
        <v>181</v>
      </c>
    </row>
    <row r="19" s="4" customFormat="1" ht="87" customHeight="1" spans="1:16">
      <c r="A19" s="14">
        <v>3</v>
      </c>
      <c r="B19" s="20" t="s">
        <v>21</v>
      </c>
      <c r="C19" s="20" t="s">
        <v>52</v>
      </c>
      <c r="D19" s="20" t="s">
        <v>60</v>
      </c>
      <c r="E19" s="20" t="s">
        <v>54</v>
      </c>
      <c r="F19" s="20" t="s">
        <v>61</v>
      </c>
      <c r="G19" s="20" t="s">
        <v>62</v>
      </c>
      <c r="H19" s="14">
        <v>68</v>
      </c>
      <c r="I19" s="14">
        <v>68</v>
      </c>
      <c r="J19" s="44">
        <v>1</v>
      </c>
      <c r="K19" s="44"/>
      <c r="L19" s="44">
        <v>13</v>
      </c>
      <c r="M19" s="44">
        <v>359</v>
      </c>
      <c r="N19" s="44">
        <v>1466</v>
      </c>
      <c r="O19" s="44">
        <v>21</v>
      </c>
      <c r="P19" s="44">
        <v>84</v>
      </c>
    </row>
    <row r="20" s="4" customFormat="1" ht="27" customHeight="1" spans="1:16">
      <c r="A20" s="21">
        <v>1</v>
      </c>
      <c r="B20" s="24" t="s">
        <v>63</v>
      </c>
      <c r="C20" s="22"/>
      <c r="D20" s="22"/>
      <c r="E20" s="22"/>
      <c r="F20" s="23"/>
      <c r="G20" s="31"/>
      <c r="H20" s="32">
        <f>SUM(H17:H19)</f>
        <v>205</v>
      </c>
      <c r="I20" s="32">
        <f t="shared" ref="I20:P20" si="5">SUM(I17:I19)</f>
        <v>205</v>
      </c>
      <c r="J20" s="32">
        <f t="shared" si="5"/>
        <v>3</v>
      </c>
      <c r="K20" s="32">
        <f t="shared" si="5"/>
        <v>2</v>
      </c>
      <c r="L20" s="32">
        <f t="shared" si="5"/>
        <v>40</v>
      </c>
      <c r="M20" s="32">
        <f t="shared" si="5"/>
        <v>1518</v>
      </c>
      <c r="N20" s="32">
        <f t="shared" si="5"/>
        <v>6575</v>
      </c>
      <c r="O20" s="32">
        <f t="shared" si="5"/>
        <v>92</v>
      </c>
      <c r="P20" s="32">
        <f t="shared" si="5"/>
        <v>339</v>
      </c>
    </row>
    <row r="21" s="4" customFormat="1" ht="130" customHeight="1" spans="1:16">
      <c r="A21" s="14">
        <v>1</v>
      </c>
      <c r="B21" s="19" t="s">
        <v>21</v>
      </c>
      <c r="C21" s="20" t="s">
        <v>64</v>
      </c>
      <c r="D21" s="20" t="s">
        <v>65</v>
      </c>
      <c r="E21" s="20" t="s">
        <v>24</v>
      </c>
      <c r="F21" s="20" t="s">
        <v>66</v>
      </c>
      <c r="G21" s="20" t="s">
        <v>67</v>
      </c>
      <c r="H21" s="15">
        <v>92</v>
      </c>
      <c r="I21" s="15">
        <v>92</v>
      </c>
      <c r="J21" s="43">
        <v>1</v>
      </c>
      <c r="K21" s="44"/>
      <c r="L21" s="44">
        <v>15</v>
      </c>
      <c r="M21" s="44">
        <v>495</v>
      </c>
      <c r="N21" s="44">
        <v>1974</v>
      </c>
      <c r="O21" s="44">
        <v>41</v>
      </c>
      <c r="P21" s="44">
        <v>135</v>
      </c>
    </row>
    <row r="22" s="4" customFormat="1" ht="27" customHeight="1" spans="1:16">
      <c r="A22" s="21">
        <v>1</v>
      </c>
      <c r="B22" s="24" t="s">
        <v>68</v>
      </c>
      <c r="C22" s="22"/>
      <c r="D22" s="22"/>
      <c r="E22" s="22"/>
      <c r="F22" s="23"/>
      <c r="G22" s="31"/>
      <c r="H22" s="32">
        <f t="shared" ref="H22:J22" si="6">SUM(H21:H21)</f>
        <v>92</v>
      </c>
      <c r="I22" s="32">
        <f t="shared" si="6"/>
        <v>92</v>
      </c>
      <c r="J22" s="32">
        <f t="shared" si="6"/>
        <v>1</v>
      </c>
      <c r="K22" s="32"/>
      <c r="L22" s="32">
        <f t="shared" ref="L22:P22" si="7">SUM(L21:L21)</f>
        <v>15</v>
      </c>
      <c r="M22" s="32">
        <f t="shared" si="7"/>
        <v>495</v>
      </c>
      <c r="N22" s="32">
        <f t="shared" si="7"/>
        <v>1974</v>
      </c>
      <c r="O22" s="32">
        <f t="shared" si="7"/>
        <v>41</v>
      </c>
      <c r="P22" s="32">
        <f t="shared" si="7"/>
        <v>135</v>
      </c>
    </row>
    <row r="23" s="4" customFormat="1" ht="190" customHeight="1" spans="1:16">
      <c r="A23" s="14">
        <v>1</v>
      </c>
      <c r="B23" s="20" t="s">
        <v>21</v>
      </c>
      <c r="C23" s="20" t="s">
        <v>69</v>
      </c>
      <c r="D23" s="20" t="s">
        <v>70</v>
      </c>
      <c r="E23" s="20" t="s">
        <v>24</v>
      </c>
      <c r="F23" s="20" t="s">
        <v>71</v>
      </c>
      <c r="G23" s="20" t="s">
        <v>72</v>
      </c>
      <c r="H23" s="15">
        <v>136</v>
      </c>
      <c r="I23" s="15">
        <v>136</v>
      </c>
      <c r="J23" s="44">
        <v>2</v>
      </c>
      <c r="K23" s="44">
        <v>0</v>
      </c>
      <c r="L23" s="44">
        <v>18</v>
      </c>
      <c r="M23" s="44">
        <v>1150</v>
      </c>
      <c r="N23" s="44">
        <v>4784</v>
      </c>
      <c r="O23" s="44">
        <v>329</v>
      </c>
      <c r="P23" s="44">
        <v>1245</v>
      </c>
    </row>
    <row r="24" s="4" customFormat="1" ht="26" customHeight="1" spans="1:16">
      <c r="A24" s="21">
        <v>1</v>
      </c>
      <c r="B24" s="24" t="s">
        <v>73</v>
      </c>
      <c r="C24" s="22"/>
      <c r="D24" s="22"/>
      <c r="E24" s="22"/>
      <c r="F24" s="23"/>
      <c r="G24" s="31"/>
      <c r="H24" s="32">
        <f t="shared" ref="H24:P24" si="8">SUM(H23:H23)</f>
        <v>136</v>
      </c>
      <c r="I24" s="32">
        <f t="shared" si="8"/>
        <v>136</v>
      </c>
      <c r="J24" s="32">
        <f t="shared" si="8"/>
        <v>2</v>
      </c>
      <c r="K24" s="32">
        <f t="shared" si="8"/>
        <v>0</v>
      </c>
      <c r="L24" s="32">
        <f t="shared" si="8"/>
        <v>18</v>
      </c>
      <c r="M24" s="32">
        <f t="shared" si="8"/>
        <v>1150</v>
      </c>
      <c r="N24" s="32">
        <f t="shared" si="8"/>
        <v>4784</v>
      </c>
      <c r="O24" s="32">
        <f t="shared" si="8"/>
        <v>329</v>
      </c>
      <c r="P24" s="32">
        <f t="shared" si="8"/>
        <v>1245</v>
      </c>
    </row>
    <row r="25" s="4" customFormat="1" ht="176" customHeight="1" spans="1:16">
      <c r="A25" s="14">
        <v>1</v>
      </c>
      <c r="B25" s="20" t="s">
        <v>21</v>
      </c>
      <c r="C25" s="20" t="s">
        <v>74</v>
      </c>
      <c r="D25" s="20" t="s">
        <v>75</v>
      </c>
      <c r="E25" s="20" t="s">
        <v>24</v>
      </c>
      <c r="F25" s="20" t="s">
        <v>76</v>
      </c>
      <c r="G25" s="20" t="s">
        <v>77</v>
      </c>
      <c r="H25" s="15">
        <v>136</v>
      </c>
      <c r="I25" s="15">
        <v>136</v>
      </c>
      <c r="J25" s="44">
        <v>2</v>
      </c>
      <c r="K25" s="44">
        <v>2</v>
      </c>
      <c r="L25" s="44">
        <v>25</v>
      </c>
      <c r="M25" s="44">
        <v>685</v>
      </c>
      <c r="N25" s="44">
        <v>2706</v>
      </c>
      <c r="O25" s="44">
        <v>164</v>
      </c>
      <c r="P25" s="44">
        <v>550</v>
      </c>
    </row>
    <row r="26" s="4" customFormat="1" ht="30" customHeight="1" spans="1:16">
      <c r="A26" s="21">
        <v>1</v>
      </c>
      <c r="B26" s="24" t="s">
        <v>78</v>
      </c>
      <c r="C26" s="22"/>
      <c r="D26" s="22"/>
      <c r="E26" s="22"/>
      <c r="F26" s="23"/>
      <c r="G26" s="31"/>
      <c r="H26" s="32">
        <f t="shared" ref="H26:P26" si="9">SUM(H25:H25)</f>
        <v>136</v>
      </c>
      <c r="I26" s="32">
        <f t="shared" si="9"/>
        <v>136</v>
      </c>
      <c r="J26" s="32">
        <f t="shared" si="9"/>
        <v>2</v>
      </c>
      <c r="K26" s="32">
        <f t="shared" si="9"/>
        <v>2</v>
      </c>
      <c r="L26" s="32">
        <f t="shared" si="9"/>
        <v>25</v>
      </c>
      <c r="M26" s="32">
        <f t="shared" si="9"/>
        <v>685</v>
      </c>
      <c r="N26" s="32">
        <f t="shared" si="9"/>
        <v>2706</v>
      </c>
      <c r="O26" s="32">
        <f t="shared" si="9"/>
        <v>164</v>
      </c>
      <c r="P26" s="32">
        <f t="shared" si="9"/>
        <v>550</v>
      </c>
    </row>
    <row r="27" s="5" customFormat="1" ht="29" customHeight="1" spans="1:16">
      <c r="A27" s="33">
        <f>A9+A13+A16+A20+A24+A22+A26</f>
        <v>12</v>
      </c>
      <c r="B27" s="34" t="s">
        <v>79</v>
      </c>
      <c r="C27" s="35"/>
      <c r="D27" s="35"/>
      <c r="E27" s="35"/>
      <c r="F27" s="36"/>
      <c r="G27" s="37"/>
      <c r="H27" s="18">
        <f>H9+H13+H16+H20+H22+H24+H26</f>
        <v>2000</v>
      </c>
      <c r="I27" s="18">
        <f t="shared" ref="I27:P27" si="10">I9+I13+I16+I20+I22+I24+I26</f>
        <v>2000</v>
      </c>
      <c r="J27" s="18">
        <f t="shared" si="10"/>
        <v>23</v>
      </c>
      <c r="K27" s="18">
        <f t="shared" si="10"/>
        <v>13</v>
      </c>
      <c r="L27" s="18">
        <f t="shared" si="10"/>
        <v>291</v>
      </c>
      <c r="M27" s="18">
        <f t="shared" si="10"/>
        <v>13378</v>
      </c>
      <c r="N27" s="18">
        <f t="shared" si="10"/>
        <v>55859</v>
      </c>
      <c r="O27" s="18">
        <f t="shared" si="10"/>
        <v>977</v>
      </c>
      <c r="P27" s="18">
        <f t="shared" si="10"/>
        <v>3387</v>
      </c>
    </row>
  </sheetData>
  <mergeCells count="20">
    <mergeCell ref="A1:P1"/>
    <mergeCell ref="A2:P2"/>
    <mergeCell ref="H3:I3"/>
    <mergeCell ref="J3:P3"/>
    <mergeCell ref="B5:G5"/>
    <mergeCell ref="B9:F9"/>
    <mergeCell ref="B13:F13"/>
    <mergeCell ref="B16:F16"/>
    <mergeCell ref="B20:F20"/>
    <mergeCell ref="B22:F22"/>
    <mergeCell ref="B24:F24"/>
    <mergeCell ref="B26:F26"/>
    <mergeCell ref="B27:F27"/>
    <mergeCell ref="A3:A4"/>
    <mergeCell ref="B3:B4"/>
    <mergeCell ref="C3:C4"/>
    <mergeCell ref="D3:D4"/>
    <mergeCell ref="E3:E4"/>
    <mergeCell ref="F3:F4"/>
    <mergeCell ref="G3:G4"/>
  </mergeCells>
  <pageMargins left="0.751388888888889" right="0.161111111111111" top="0.802777777777778" bottom="0.802777777777778" header="0.10625" footer="0.10625"/>
  <pageSetup paperSize="8"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楚雄州牟定县党政机关单位</Company>
  <Application>WPS 表格</Application>
  <HeadingPairs>
    <vt:vector size="2" baseType="variant">
      <vt:variant>
        <vt:lpstr>工作表</vt:lpstr>
      </vt:variant>
      <vt:variant>
        <vt:i4>3</vt:i4>
      </vt:variant>
    </vt:vector>
  </HeadingPairs>
  <TitlesOfParts>
    <vt:vector size="3" baseType="lpstr">
      <vt:lpstr>2稿</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桥子涵</cp:lastModifiedBy>
  <dcterms:created xsi:type="dcterms:W3CDTF">2020-05-29T02:59:00Z</dcterms:created>
  <dcterms:modified xsi:type="dcterms:W3CDTF">2021-08-05T01:29:29Z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3BAB1854322F4F9CA30BEA1105FD2A6C</vt:lpwstr>
  </property>
</Properties>
</file>